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3290" windowHeight="7995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E21" i="1"/>
  <c r="K5"/>
  <c r="K6"/>
  <c r="K7"/>
  <c r="K8"/>
  <c r="K9"/>
  <c r="K10"/>
  <c r="K11"/>
  <c r="K12"/>
  <c r="K13"/>
  <c r="K14"/>
  <c r="K15"/>
  <c r="K16"/>
  <c r="K17"/>
  <c r="K18"/>
  <c r="K19"/>
  <c r="K20"/>
  <c r="J5"/>
  <c r="J6"/>
  <c r="J7"/>
  <c r="J8"/>
  <c r="J9"/>
  <c r="J10"/>
  <c r="J11"/>
  <c r="J12"/>
  <c r="J13"/>
  <c r="J14"/>
  <c r="J15"/>
  <c r="J16"/>
  <c r="J17"/>
  <c r="J18"/>
  <c r="J19"/>
  <c r="J20"/>
  <c r="I5"/>
  <c r="I6"/>
  <c r="I7"/>
  <c r="I8"/>
  <c r="I9"/>
  <c r="I10"/>
  <c r="I11"/>
  <c r="I12"/>
  <c r="I13"/>
  <c r="I14"/>
  <c r="I15"/>
  <c r="I16"/>
  <c r="I17"/>
  <c r="I18"/>
  <c r="I19"/>
  <c r="I20"/>
  <c r="I21"/>
  <c r="H5"/>
  <c r="H6"/>
  <c r="H7"/>
  <c r="H8"/>
  <c r="H9"/>
  <c r="H10"/>
  <c r="H11"/>
  <c r="H12"/>
  <c r="H13"/>
  <c r="H14"/>
  <c r="H15"/>
  <c r="H16"/>
  <c r="H17"/>
  <c r="H18"/>
  <c r="H19"/>
  <c r="H20"/>
  <c r="G5"/>
  <c r="G6"/>
  <c r="G7"/>
  <c r="G8"/>
  <c r="G9"/>
  <c r="G10"/>
  <c r="G11"/>
  <c r="G12"/>
  <c r="G13"/>
  <c r="G14"/>
  <c r="G15"/>
  <c r="G16"/>
  <c r="G17"/>
  <c r="G18"/>
  <c r="G19"/>
  <c r="G20"/>
  <c r="G21"/>
  <c r="K4"/>
  <c r="J4"/>
  <c r="I4"/>
  <c r="H4"/>
  <c r="G4"/>
  <c r="E5"/>
  <c r="E6"/>
  <c r="E7"/>
  <c r="E8"/>
  <c r="E9"/>
  <c r="E10"/>
  <c r="E11"/>
  <c r="E12"/>
  <c r="E13"/>
  <c r="E14"/>
  <c r="E15"/>
  <c r="E16"/>
  <c r="E17"/>
  <c r="E18"/>
  <c r="E19"/>
  <c r="E20"/>
  <c r="E4"/>
  <c r="I5" i="3"/>
  <c r="I6"/>
  <c r="I7"/>
  <c r="I8"/>
  <c r="I9"/>
  <c r="I10"/>
  <c r="I11"/>
  <c r="I12"/>
  <c r="I13"/>
  <c r="I4"/>
  <c r="H4"/>
  <c r="H5"/>
  <c r="H6"/>
  <c r="H7"/>
  <c r="H8"/>
  <c r="H9"/>
  <c r="H10"/>
  <c r="H11"/>
  <c r="H12"/>
  <c r="H13"/>
  <c r="E5"/>
  <c r="E6"/>
  <c r="E7"/>
  <c r="E8"/>
  <c r="E9"/>
  <c r="E10"/>
  <c r="E11"/>
  <c r="E12"/>
  <c r="E13"/>
  <c r="E4"/>
  <c r="G5"/>
  <c r="G6"/>
  <c r="G7"/>
  <c r="G8"/>
  <c r="G9"/>
  <c r="G10"/>
  <c r="G11"/>
  <c r="G12"/>
  <c r="G13"/>
  <c r="G4"/>
  <c r="F5"/>
  <c r="F6"/>
  <c r="F7"/>
  <c r="F8"/>
  <c r="F9"/>
  <c r="F10"/>
  <c r="F11"/>
  <c r="F12"/>
  <c r="F13"/>
  <c r="F4"/>
  <c r="F26" i="2"/>
  <c r="G26"/>
  <c r="H26"/>
  <c r="E26"/>
  <c r="F25"/>
  <c r="G25"/>
  <c r="H25"/>
  <c r="E25"/>
  <c r="F24"/>
  <c r="G24"/>
  <c r="H24"/>
  <c r="E24"/>
  <c r="H21" i="1" l="1"/>
  <c r="J21"/>
  <c r="K21" l="1"/>
  <c r="K25"/>
  <c r="K24"/>
  <c r="K23"/>
  <c r="K22"/>
</calcChain>
</file>

<file path=xl/sharedStrings.xml><?xml version="1.0" encoding="utf-8"?>
<sst xmlns="http://schemas.openxmlformats.org/spreadsheetml/2006/main" count="109" uniqueCount="76">
  <si>
    <t>No</t>
  </si>
  <si>
    <t>Nama Karyawan</t>
  </si>
  <si>
    <t>NIP</t>
  </si>
  <si>
    <t>Golongan</t>
  </si>
  <si>
    <t>Jumlah Kehadiran</t>
  </si>
  <si>
    <t>Gaji Pokok</t>
  </si>
  <si>
    <t>Tunjangan</t>
  </si>
  <si>
    <t>Keluarga</t>
  </si>
  <si>
    <t>Transport</t>
  </si>
  <si>
    <t>Potongan Pajak</t>
  </si>
  <si>
    <t>Total Gaji</t>
  </si>
  <si>
    <t>Ali Usman</t>
  </si>
  <si>
    <t xml:space="preserve">Dian </t>
  </si>
  <si>
    <t>Eko</t>
  </si>
  <si>
    <t>Fajar</t>
  </si>
  <si>
    <t>Mashudi</t>
  </si>
  <si>
    <t>Monang</t>
  </si>
  <si>
    <t>M. Idrus</t>
  </si>
  <si>
    <t>M. Dendy</t>
  </si>
  <si>
    <t>M. Kemal</t>
  </si>
  <si>
    <t>Masri</t>
  </si>
  <si>
    <t>Nanang</t>
  </si>
  <si>
    <t>Opik</t>
  </si>
  <si>
    <t>Ponang</t>
  </si>
  <si>
    <t>Pagi</t>
  </si>
  <si>
    <t>Qadir</t>
  </si>
  <si>
    <t>Rendy</t>
  </si>
  <si>
    <t>Selamet</t>
  </si>
  <si>
    <t>Toto</t>
  </si>
  <si>
    <t>A.256.1</t>
  </si>
  <si>
    <t>B.256.2</t>
  </si>
  <si>
    <t>C.256.3</t>
  </si>
  <si>
    <t>D.256.4</t>
  </si>
  <si>
    <t>Gaji Maksimum</t>
  </si>
  <si>
    <t>Nama Siswa</t>
  </si>
  <si>
    <t>Matematika</t>
  </si>
  <si>
    <t>Bahasa Indonesia</t>
  </si>
  <si>
    <t>Bahasa Inggris</t>
  </si>
  <si>
    <t>Produktif</t>
  </si>
  <si>
    <t>NIS</t>
  </si>
  <si>
    <t>Adit</t>
  </si>
  <si>
    <t>Bery</t>
  </si>
  <si>
    <t>Danto</t>
  </si>
  <si>
    <t>Ali</t>
  </si>
  <si>
    <t>Ahmad</t>
  </si>
  <si>
    <t>Aldi</t>
  </si>
  <si>
    <t>Alfan</t>
  </si>
  <si>
    <t>Fuad</t>
  </si>
  <si>
    <t>Iday</t>
  </si>
  <si>
    <t>Ikmal</t>
  </si>
  <si>
    <t>M. Nuzul</t>
  </si>
  <si>
    <t>M. Abdul Azis</t>
  </si>
  <si>
    <t>M. Arief</t>
  </si>
  <si>
    <t>M. Isa</t>
  </si>
  <si>
    <t>Reizky</t>
  </si>
  <si>
    <t>Rendi</t>
  </si>
  <si>
    <t>Ryan</t>
  </si>
  <si>
    <t>Ubay</t>
  </si>
  <si>
    <t>Rata-rata</t>
  </si>
  <si>
    <t>Tertinggi</t>
  </si>
  <si>
    <t>Terendah</t>
  </si>
  <si>
    <t>Tahun Masuk</t>
  </si>
  <si>
    <t>Jurusan</t>
  </si>
  <si>
    <t>SPP</t>
  </si>
  <si>
    <t>Praktek</t>
  </si>
  <si>
    <t>Total Bayar</t>
  </si>
  <si>
    <t>Dendy</t>
  </si>
  <si>
    <t>Nuzul</t>
  </si>
  <si>
    <t>A.1112.1</t>
  </si>
  <si>
    <t>B.1112.2</t>
  </si>
  <si>
    <t>C.1112.3</t>
  </si>
  <si>
    <t>A.1011.1</t>
  </si>
  <si>
    <t>C.1213.3</t>
  </si>
  <si>
    <t>A.1112.4</t>
  </si>
  <si>
    <t>A.1213.1</t>
  </si>
  <si>
    <t>B.1011.4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</si>
</sst>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3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/>
      <right style="thin">
        <color theme="8" tint="-0.249977111117893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8" xfId="0" applyBorder="1" applyAlignment="1">
      <alignment horizontal="center"/>
    </xf>
    <xf numFmtId="0" fontId="0" fillId="0" borderId="23" xfId="0" applyBorder="1"/>
    <xf numFmtId="0" fontId="0" fillId="0" borderId="22" xfId="0" applyBorder="1"/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wrapText="1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5"/>
  <sheetViews>
    <sheetView tabSelected="1" workbookViewId="0">
      <selection activeCell="F22" sqref="F22"/>
    </sheetView>
  </sheetViews>
  <sheetFormatPr defaultRowHeight="15"/>
  <cols>
    <col min="1" max="1" width="1.85546875" customWidth="1"/>
    <col min="2" max="2" width="5" customWidth="1"/>
    <col min="3" max="3" width="11.7109375" customWidth="1"/>
    <col min="4" max="4" width="10.42578125" customWidth="1"/>
    <col min="6" max="6" width="10.140625" customWidth="1"/>
    <col min="7" max="7" width="11.42578125" customWidth="1"/>
    <col min="8" max="8" width="12.42578125" customWidth="1"/>
    <col min="9" max="9" width="12.140625" customWidth="1"/>
    <col min="10" max="10" width="11" customWidth="1"/>
    <col min="11" max="11" width="15.85546875" customWidth="1"/>
  </cols>
  <sheetData>
    <row r="1" spans="2:11" ht="15.75" thickBot="1"/>
    <row r="2" spans="2:11" ht="15.75" thickBot="1">
      <c r="B2" s="20" t="s">
        <v>0</v>
      </c>
      <c r="C2" s="38" t="s">
        <v>1</v>
      </c>
      <c r="D2" s="36" t="s">
        <v>2</v>
      </c>
      <c r="E2" s="36" t="s">
        <v>3</v>
      </c>
      <c r="F2" s="20" t="s">
        <v>4</v>
      </c>
      <c r="G2" s="39" t="s">
        <v>5</v>
      </c>
      <c r="H2" s="25" t="s">
        <v>6</v>
      </c>
      <c r="I2" s="35"/>
      <c r="J2" s="42" t="s">
        <v>9</v>
      </c>
      <c r="K2" s="36" t="s">
        <v>10</v>
      </c>
    </row>
    <row r="3" spans="2:11" ht="15.75" thickBot="1">
      <c r="B3" s="41"/>
      <c r="C3" s="47"/>
      <c r="D3" s="45"/>
      <c r="E3" s="45"/>
      <c r="F3" s="54"/>
      <c r="G3" s="40"/>
      <c r="H3" s="13" t="s">
        <v>7</v>
      </c>
      <c r="I3" s="6" t="s">
        <v>8</v>
      </c>
      <c r="J3" s="43"/>
      <c r="K3" s="37"/>
    </row>
    <row r="4" spans="2:11" ht="15.75" thickBot="1">
      <c r="B4" s="48">
        <v>1</v>
      </c>
      <c r="C4" s="46" t="s">
        <v>11</v>
      </c>
      <c r="D4" s="51" t="s">
        <v>29</v>
      </c>
      <c r="E4" s="52" t="str">
        <f>RIGHT(D4,1)</f>
        <v>1</v>
      </c>
      <c r="F4" s="63">
        <v>30</v>
      </c>
      <c r="G4" s="49">
        <f>IF(E4="1",4000000,IF(E4="2",3500000,IF(E4="3",3000000,2500000)))</f>
        <v>4000000</v>
      </c>
      <c r="H4" s="49">
        <f>IF(LEFT(D4,1)="A",G4*10%,IF(LEFT(D4,1)="B",G4*15%,IF(LEFT(D4,1)="C",20%*G4,20%*G4)))</f>
        <v>400000</v>
      </c>
      <c r="I4" s="49">
        <f>40000*F4</f>
        <v>1200000</v>
      </c>
      <c r="J4" s="56">
        <f>IF(E4="1",9%*G4,IF(E4="2",8%*G4,IF(E4="3",5%*G4,4%*G4)))</f>
        <v>360000</v>
      </c>
      <c r="K4" s="49">
        <f>G4+H4+I4-J4</f>
        <v>5240000</v>
      </c>
    </row>
    <row r="5" spans="2:11" ht="15.75" thickBot="1">
      <c r="B5" s="9">
        <v>2</v>
      </c>
      <c r="C5" s="46" t="s">
        <v>12</v>
      </c>
      <c r="D5" s="51" t="s">
        <v>30</v>
      </c>
      <c r="E5" s="52" t="str">
        <f t="shared" ref="E5:E21" si="0">RIGHT(D5,1)</f>
        <v>2</v>
      </c>
      <c r="F5" s="63">
        <v>30</v>
      </c>
      <c r="G5" s="49">
        <f t="shared" ref="G5:G21" si="1">IF(E5="1",4000000,IF(E5="2",3500000,IF(E5="3",3000000,2500000)))</f>
        <v>3500000</v>
      </c>
      <c r="H5" s="49">
        <f t="shared" ref="H5:H21" si="2">IF(LEFT(D5,1)="A",G5*10%,IF(LEFT(D5,1)="B",G5*15%,IF(LEFT(D5,1)="C",20%*G5,20%*G5)))</f>
        <v>525000</v>
      </c>
      <c r="I5" s="49">
        <f t="shared" ref="I5:I21" si="3">40000*F5</f>
        <v>1200000</v>
      </c>
      <c r="J5" s="56">
        <f t="shared" ref="J5:J21" si="4">IF(E5="1",9%*G5,IF(E5="2",8%*G5,IF(E5="3",5%*G5,4%*G5)))</f>
        <v>280000</v>
      </c>
      <c r="K5" s="49">
        <f t="shared" ref="K5:K21" si="5">G5+H5+I5-J5</f>
        <v>4945000</v>
      </c>
    </row>
    <row r="6" spans="2:11" ht="15.75" thickBot="1">
      <c r="B6" s="9">
        <v>3</v>
      </c>
      <c r="C6" s="46" t="s">
        <v>13</v>
      </c>
      <c r="D6" s="51" t="s">
        <v>31</v>
      </c>
      <c r="E6" s="52" t="str">
        <f t="shared" si="0"/>
        <v>3</v>
      </c>
      <c r="F6" s="63">
        <v>30</v>
      </c>
      <c r="G6" s="49">
        <f t="shared" si="1"/>
        <v>3000000</v>
      </c>
      <c r="H6" s="49">
        <f t="shared" si="2"/>
        <v>600000</v>
      </c>
      <c r="I6" s="49">
        <f t="shared" si="3"/>
        <v>1200000</v>
      </c>
      <c r="J6" s="56">
        <f t="shared" si="4"/>
        <v>150000</v>
      </c>
      <c r="K6" s="49">
        <f t="shared" si="5"/>
        <v>4650000</v>
      </c>
    </row>
    <row r="7" spans="2:11" ht="15.75" thickBot="1">
      <c r="B7" s="9">
        <v>4</v>
      </c>
      <c r="C7" s="46" t="s">
        <v>14</v>
      </c>
      <c r="D7" s="51" t="s">
        <v>32</v>
      </c>
      <c r="E7" s="52" t="str">
        <f t="shared" si="0"/>
        <v>4</v>
      </c>
      <c r="F7" s="63">
        <v>30</v>
      </c>
      <c r="G7" s="49">
        <f t="shared" si="1"/>
        <v>2500000</v>
      </c>
      <c r="H7" s="49">
        <f t="shared" si="2"/>
        <v>500000</v>
      </c>
      <c r="I7" s="49">
        <f t="shared" si="3"/>
        <v>1200000</v>
      </c>
      <c r="J7" s="56">
        <f t="shared" si="4"/>
        <v>100000</v>
      </c>
      <c r="K7" s="49">
        <f t="shared" si="5"/>
        <v>4100000</v>
      </c>
    </row>
    <row r="8" spans="2:11" ht="15.75" thickBot="1">
      <c r="B8" s="9">
        <v>5</v>
      </c>
      <c r="C8" s="46" t="s">
        <v>15</v>
      </c>
      <c r="D8" s="51" t="s">
        <v>29</v>
      </c>
      <c r="E8" s="52" t="str">
        <f t="shared" si="0"/>
        <v>1</v>
      </c>
      <c r="F8" s="63">
        <v>30</v>
      </c>
      <c r="G8" s="49">
        <f t="shared" si="1"/>
        <v>4000000</v>
      </c>
      <c r="H8" s="49">
        <f t="shared" si="2"/>
        <v>400000</v>
      </c>
      <c r="I8" s="49">
        <f t="shared" si="3"/>
        <v>1200000</v>
      </c>
      <c r="J8" s="56">
        <f t="shared" si="4"/>
        <v>360000</v>
      </c>
      <c r="K8" s="49">
        <f t="shared" si="5"/>
        <v>5240000</v>
      </c>
    </row>
    <row r="9" spans="2:11" ht="15.75" thickBot="1">
      <c r="B9" s="9">
        <v>6</v>
      </c>
      <c r="C9" s="46" t="s">
        <v>16</v>
      </c>
      <c r="D9" s="51" t="s">
        <v>30</v>
      </c>
      <c r="E9" s="52" t="str">
        <f t="shared" si="0"/>
        <v>2</v>
      </c>
      <c r="F9" s="63">
        <v>30</v>
      </c>
      <c r="G9" s="49">
        <f t="shared" si="1"/>
        <v>3500000</v>
      </c>
      <c r="H9" s="49">
        <f t="shared" si="2"/>
        <v>525000</v>
      </c>
      <c r="I9" s="49">
        <f t="shared" si="3"/>
        <v>1200000</v>
      </c>
      <c r="J9" s="56">
        <f t="shared" si="4"/>
        <v>280000</v>
      </c>
      <c r="K9" s="49">
        <f t="shared" si="5"/>
        <v>4945000</v>
      </c>
    </row>
    <row r="10" spans="2:11" ht="15.75" thickBot="1">
      <c r="B10" s="9">
        <v>7</v>
      </c>
      <c r="C10" s="46" t="s">
        <v>17</v>
      </c>
      <c r="D10" s="51" t="s">
        <v>31</v>
      </c>
      <c r="E10" s="52" t="str">
        <f t="shared" si="0"/>
        <v>3</v>
      </c>
      <c r="F10" s="63">
        <v>30</v>
      </c>
      <c r="G10" s="49">
        <f t="shared" si="1"/>
        <v>3000000</v>
      </c>
      <c r="H10" s="49">
        <f t="shared" si="2"/>
        <v>600000</v>
      </c>
      <c r="I10" s="49">
        <f t="shared" si="3"/>
        <v>1200000</v>
      </c>
      <c r="J10" s="56">
        <f t="shared" si="4"/>
        <v>150000</v>
      </c>
      <c r="K10" s="49">
        <f t="shared" si="5"/>
        <v>4650000</v>
      </c>
    </row>
    <row r="11" spans="2:11" ht="15.75" thickBot="1">
      <c r="B11" s="9">
        <v>8</v>
      </c>
      <c r="C11" s="46" t="s">
        <v>18</v>
      </c>
      <c r="D11" s="51" t="s">
        <v>29</v>
      </c>
      <c r="E11" s="52" t="str">
        <f t="shared" si="0"/>
        <v>1</v>
      </c>
      <c r="F11" s="63">
        <v>30</v>
      </c>
      <c r="G11" s="49">
        <f t="shared" si="1"/>
        <v>4000000</v>
      </c>
      <c r="H11" s="49">
        <f t="shared" si="2"/>
        <v>400000</v>
      </c>
      <c r="I11" s="49">
        <f t="shared" si="3"/>
        <v>1200000</v>
      </c>
      <c r="J11" s="56">
        <f t="shared" si="4"/>
        <v>360000</v>
      </c>
      <c r="K11" s="49">
        <f t="shared" si="5"/>
        <v>5240000</v>
      </c>
    </row>
    <row r="12" spans="2:11" ht="15.75" thickBot="1">
      <c r="B12" s="9">
        <v>9</v>
      </c>
      <c r="C12" s="46" t="s">
        <v>19</v>
      </c>
      <c r="D12" s="51" t="s">
        <v>32</v>
      </c>
      <c r="E12" s="52" t="str">
        <f t="shared" si="0"/>
        <v>4</v>
      </c>
      <c r="F12" s="64">
        <v>30</v>
      </c>
      <c r="G12" s="49">
        <f t="shared" si="1"/>
        <v>2500000</v>
      </c>
      <c r="H12" s="49">
        <f t="shared" si="2"/>
        <v>500000</v>
      </c>
      <c r="I12" s="49">
        <f t="shared" si="3"/>
        <v>1200000</v>
      </c>
      <c r="J12" s="56">
        <f t="shared" si="4"/>
        <v>100000</v>
      </c>
      <c r="K12" s="49">
        <f t="shared" si="5"/>
        <v>4100000</v>
      </c>
    </row>
    <row r="13" spans="2:11" ht="15.75" thickBot="1">
      <c r="B13" s="9">
        <v>7</v>
      </c>
      <c r="C13" s="46" t="s">
        <v>20</v>
      </c>
      <c r="D13" s="51" t="s">
        <v>32</v>
      </c>
      <c r="E13" s="52" t="str">
        <f t="shared" si="0"/>
        <v>4</v>
      </c>
      <c r="F13" s="63">
        <v>29</v>
      </c>
      <c r="G13" s="49">
        <f t="shared" si="1"/>
        <v>2500000</v>
      </c>
      <c r="H13" s="49">
        <f t="shared" si="2"/>
        <v>500000</v>
      </c>
      <c r="I13" s="49">
        <f t="shared" si="3"/>
        <v>1160000</v>
      </c>
      <c r="J13" s="56">
        <f t="shared" si="4"/>
        <v>100000</v>
      </c>
      <c r="K13" s="49">
        <f t="shared" si="5"/>
        <v>4060000</v>
      </c>
    </row>
    <row r="14" spans="2:11" ht="15.75" thickBot="1">
      <c r="B14" s="9">
        <v>10</v>
      </c>
      <c r="C14" s="46" t="s">
        <v>21</v>
      </c>
      <c r="D14" s="51" t="s">
        <v>31</v>
      </c>
      <c r="E14" s="52" t="str">
        <f t="shared" si="0"/>
        <v>3</v>
      </c>
      <c r="F14" s="63">
        <v>29</v>
      </c>
      <c r="G14" s="49">
        <f t="shared" si="1"/>
        <v>3000000</v>
      </c>
      <c r="H14" s="49">
        <f t="shared" si="2"/>
        <v>600000</v>
      </c>
      <c r="I14" s="49">
        <f t="shared" si="3"/>
        <v>1160000</v>
      </c>
      <c r="J14" s="56">
        <f t="shared" si="4"/>
        <v>150000</v>
      </c>
      <c r="K14" s="49">
        <f t="shared" si="5"/>
        <v>4610000</v>
      </c>
    </row>
    <row r="15" spans="2:11" ht="15.75" thickBot="1">
      <c r="B15" s="9">
        <v>11</v>
      </c>
      <c r="C15" s="46" t="s">
        <v>22</v>
      </c>
      <c r="D15" s="51" t="s">
        <v>30</v>
      </c>
      <c r="E15" s="52" t="str">
        <f t="shared" si="0"/>
        <v>2</v>
      </c>
      <c r="F15" s="63">
        <v>29</v>
      </c>
      <c r="G15" s="49">
        <f t="shared" si="1"/>
        <v>3500000</v>
      </c>
      <c r="H15" s="49">
        <f t="shared" si="2"/>
        <v>525000</v>
      </c>
      <c r="I15" s="49">
        <f t="shared" si="3"/>
        <v>1160000</v>
      </c>
      <c r="J15" s="56">
        <f t="shared" si="4"/>
        <v>280000</v>
      </c>
      <c r="K15" s="49">
        <f t="shared" si="5"/>
        <v>4905000</v>
      </c>
    </row>
    <row r="16" spans="2:11" ht="15.75" thickBot="1">
      <c r="B16" s="9">
        <v>12</v>
      </c>
      <c r="C16" s="46" t="s">
        <v>23</v>
      </c>
      <c r="D16" s="51" t="s">
        <v>29</v>
      </c>
      <c r="E16" s="52" t="str">
        <f t="shared" si="0"/>
        <v>1</v>
      </c>
      <c r="F16" s="63">
        <v>28</v>
      </c>
      <c r="G16" s="49">
        <f t="shared" si="1"/>
        <v>4000000</v>
      </c>
      <c r="H16" s="49">
        <f t="shared" si="2"/>
        <v>400000</v>
      </c>
      <c r="I16" s="49">
        <f t="shared" si="3"/>
        <v>1120000</v>
      </c>
      <c r="J16" s="56">
        <f t="shared" si="4"/>
        <v>360000</v>
      </c>
      <c r="K16" s="49">
        <f t="shared" si="5"/>
        <v>5160000</v>
      </c>
    </row>
    <row r="17" spans="2:11" ht="15.75" thickBot="1">
      <c r="B17" s="9">
        <v>13</v>
      </c>
      <c r="C17" s="46" t="s">
        <v>24</v>
      </c>
      <c r="D17" s="51" t="s">
        <v>32</v>
      </c>
      <c r="E17" s="52" t="str">
        <f t="shared" si="0"/>
        <v>4</v>
      </c>
      <c r="F17" s="63">
        <v>30</v>
      </c>
      <c r="G17" s="49">
        <f t="shared" si="1"/>
        <v>2500000</v>
      </c>
      <c r="H17" s="49">
        <f t="shared" si="2"/>
        <v>500000</v>
      </c>
      <c r="I17" s="49">
        <f t="shared" si="3"/>
        <v>1200000</v>
      </c>
      <c r="J17" s="56">
        <f t="shared" si="4"/>
        <v>100000</v>
      </c>
      <c r="K17" s="49">
        <f t="shared" si="5"/>
        <v>4100000</v>
      </c>
    </row>
    <row r="18" spans="2:11" ht="15.75" thickBot="1">
      <c r="B18" s="9">
        <v>14</v>
      </c>
      <c r="C18" s="46" t="s">
        <v>25</v>
      </c>
      <c r="D18" s="51" t="s">
        <v>32</v>
      </c>
      <c r="E18" s="52" t="str">
        <f t="shared" si="0"/>
        <v>4</v>
      </c>
      <c r="F18" s="63">
        <v>30</v>
      </c>
      <c r="G18" s="49">
        <f t="shared" si="1"/>
        <v>2500000</v>
      </c>
      <c r="H18" s="49">
        <f t="shared" si="2"/>
        <v>500000</v>
      </c>
      <c r="I18" s="49">
        <f t="shared" si="3"/>
        <v>1200000</v>
      </c>
      <c r="J18" s="56">
        <f t="shared" si="4"/>
        <v>100000</v>
      </c>
      <c r="K18" s="49">
        <f t="shared" si="5"/>
        <v>4100000</v>
      </c>
    </row>
    <row r="19" spans="2:11" ht="15.75" thickBot="1">
      <c r="B19" s="9">
        <v>15</v>
      </c>
      <c r="C19" s="46" t="s">
        <v>26</v>
      </c>
      <c r="D19" s="53" t="s">
        <v>30</v>
      </c>
      <c r="E19" s="52" t="str">
        <f t="shared" si="0"/>
        <v>2</v>
      </c>
      <c r="F19" s="63">
        <v>30</v>
      </c>
      <c r="G19" s="49">
        <f t="shared" si="1"/>
        <v>3500000</v>
      </c>
      <c r="H19" s="49">
        <f t="shared" si="2"/>
        <v>525000</v>
      </c>
      <c r="I19" s="49">
        <f t="shared" si="3"/>
        <v>1200000</v>
      </c>
      <c r="J19" s="56">
        <f t="shared" si="4"/>
        <v>280000</v>
      </c>
      <c r="K19" s="49">
        <f t="shared" si="5"/>
        <v>4945000</v>
      </c>
    </row>
    <row r="20" spans="2:11" ht="15.75" thickBot="1">
      <c r="B20" s="9">
        <v>16</v>
      </c>
      <c r="C20" s="46" t="s">
        <v>27</v>
      </c>
      <c r="D20" s="44" t="s">
        <v>31</v>
      </c>
      <c r="E20" s="50" t="str">
        <f t="shared" si="0"/>
        <v>3</v>
      </c>
      <c r="F20" s="63">
        <v>25</v>
      </c>
      <c r="G20" s="49">
        <f t="shared" si="1"/>
        <v>3000000</v>
      </c>
      <c r="H20" s="49">
        <f t="shared" si="2"/>
        <v>600000</v>
      </c>
      <c r="I20" s="49">
        <f t="shared" si="3"/>
        <v>1000000</v>
      </c>
      <c r="J20" s="56">
        <f t="shared" si="4"/>
        <v>150000</v>
      </c>
      <c r="K20" s="49">
        <f t="shared" si="5"/>
        <v>4450000</v>
      </c>
    </row>
    <row r="21" spans="2:11" ht="15.75" thickBot="1">
      <c r="B21" s="10">
        <v>17</v>
      </c>
      <c r="C21" s="46" t="s">
        <v>28</v>
      </c>
      <c r="D21" s="51" t="s">
        <v>32</v>
      </c>
      <c r="E21" s="50" t="str">
        <f t="shared" si="0"/>
        <v>4</v>
      </c>
      <c r="F21" s="65">
        <v>25</v>
      </c>
      <c r="G21" s="55">
        <f t="shared" si="1"/>
        <v>2500000</v>
      </c>
      <c r="H21" s="55">
        <f t="shared" si="2"/>
        <v>500000</v>
      </c>
      <c r="I21" s="55">
        <f t="shared" si="3"/>
        <v>1000000</v>
      </c>
      <c r="J21" s="57">
        <f t="shared" si="4"/>
        <v>100000</v>
      </c>
      <c r="K21" s="55">
        <f t="shared" si="5"/>
        <v>3900000</v>
      </c>
    </row>
    <row r="22" spans="2:11" ht="15.75" thickBot="1">
      <c r="I22" s="25" t="s">
        <v>33</v>
      </c>
      <c r="J22" s="35"/>
      <c r="K22" s="58">
        <f>MAX(K4:K21)</f>
        <v>5240000</v>
      </c>
    </row>
    <row r="23" spans="2:11" ht="15.75" thickBot="1">
      <c r="I23" s="24" t="s">
        <v>33</v>
      </c>
      <c r="J23" s="62"/>
      <c r="K23" s="59">
        <f>MIN(K4:K21)</f>
        <v>3900000</v>
      </c>
    </row>
    <row r="24" spans="2:11" ht="15.75" thickBot="1">
      <c r="I24" s="24" t="s">
        <v>33</v>
      </c>
      <c r="J24" s="62"/>
      <c r="K24" s="60">
        <f>AVERAGE(K4:K21)</f>
        <v>4630000</v>
      </c>
    </row>
    <row r="25" spans="2:11" ht="15.75" thickBot="1">
      <c r="I25" s="24" t="s">
        <v>33</v>
      </c>
      <c r="J25" s="62"/>
      <c r="K25" s="61">
        <f>SUM(K4:K21)</f>
        <v>83340000</v>
      </c>
    </row>
  </sheetData>
  <mergeCells count="13">
    <mergeCell ref="I25:J25"/>
    <mergeCell ref="I22:J22"/>
    <mergeCell ref="I23:J23"/>
    <mergeCell ref="I24:J24"/>
    <mergeCell ref="F2:F3"/>
    <mergeCell ref="G2:G3"/>
    <mergeCell ref="C2:C3"/>
    <mergeCell ref="B2:B3"/>
    <mergeCell ref="D2:D3"/>
    <mergeCell ref="K2:K3"/>
    <mergeCell ref="J2:J3"/>
    <mergeCell ref="H2:I2"/>
    <mergeCell ref="E2:E3"/>
  </mergeCells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7"/>
  <sheetViews>
    <sheetView topLeftCell="A4" workbookViewId="0">
      <selection activeCell="B2" sqref="B2:B3"/>
    </sheetView>
  </sheetViews>
  <sheetFormatPr defaultRowHeight="15"/>
  <cols>
    <col min="2" max="2" width="5.28515625" customWidth="1"/>
    <col min="3" max="3" width="13.42578125" customWidth="1"/>
    <col min="4" max="4" width="10.28515625" customWidth="1"/>
    <col min="5" max="5" width="11.28515625" customWidth="1"/>
    <col min="6" max="6" width="9.85546875" customWidth="1"/>
    <col min="7" max="7" width="8.5703125" customWidth="1"/>
  </cols>
  <sheetData>
    <row r="1" spans="2:9" ht="15.75" thickBot="1"/>
    <row r="2" spans="2:9">
      <c r="B2" s="32" t="s">
        <v>0</v>
      </c>
      <c r="C2" s="21" t="s">
        <v>34</v>
      </c>
      <c r="D2" s="21" t="s">
        <v>39</v>
      </c>
      <c r="E2" s="21" t="s">
        <v>35</v>
      </c>
      <c r="F2" s="23" t="s">
        <v>36</v>
      </c>
      <c r="G2" s="23" t="s">
        <v>37</v>
      </c>
      <c r="H2" s="22" t="s">
        <v>38</v>
      </c>
      <c r="I2" s="2"/>
    </row>
    <row r="3" spans="2:9">
      <c r="B3" s="33"/>
      <c r="C3" s="27"/>
      <c r="D3" s="27"/>
      <c r="E3" s="27"/>
      <c r="F3" s="29"/>
      <c r="G3" s="29"/>
      <c r="H3" s="28"/>
      <c r="I3" s="2"/>
    </row>
    <row r="4" spans="2:9">
      <c r="B4" s="7">
        <v>1</v>
      </c>
      <c r="C4" s="3" t="s">
        <v>40</v>
      </c>
      <c r="D4" s="3">
        <v>123.1</v>
      </c>
      <c r="E4" s="3">
        <v>8</v>
      </c>
      <c r="F4" s="3">
        <v>7.8</v>
      </c>
      <c r="G4" s="3">
        <v>8</v>
      </c>
      <c r="H4" s="5">
        <v>8</v>
      </c>
    </row>
    <row r="5" spans="2:9">
      <c r="B5" s="7">
        <v>2</v>
      </c>
      <c r="C5" s="3" t="s">
        <v>43</v>
      </c>
      <c r="D5" s="3">
        <v>123.2</v>
      </c>
      <c r="E5" s="3">
        <v>8.1999999999999993</v>
      </c>
      <c r="F5" s="3">
        <v>7.8</v>
      </c>
      <c r="G5" s="3">
        <v>8</v>
      </c>
      <c r="H5" s="5">
        <v>8</v>
      </c>
    </row>
    <row r="6" spans="2:9">
      <c r="B6" s="7">
        <v>3</v>
      </c>
      <c r="C6" s="3" t="s">
        <v>44</v>
      </c>
      <c r="D6" s="3">
        <v>123.3</v>
      </c>
      <c r="E6" s="3">
        <v>8.1</v>
      </c>
      <c r="F6" s="3">
        <v>7.6</v>
      </c>
      <c r="G6" s="3">
        <v>7.8</v>
      </c>
      <c r="H6" s="5">
        <v>8</v>
      </c>
    </row>
    <row r="7" spans="2:9">
      <c r="B7" s="7">
        <v>4</v>
      </c>
      <c r="C7" s="3" t="s">
        <v>45</v>
      </c>
      <c r="D7" s="3">
        <v>123.4</v>
      </c>
      <c r="E7" s="3">
        <v>8.5</v>
      </c>
      <c r="F7" s="3">
        <v>8</v>
      </c>
      <c r="G7" s="3">
        <v>7.8</v>
      </c>
      <c r="H7" s="5">
        <v>8</v>
      </c>
    </row>
    <row r="8" spans="2:9">
      <c r="B8" s="7">
        <v>5</v>
      </c>
      <c r="C8" s="3" t="s">
        <v>46</v>
      </c>
      <c r="D8" s="3">
        <v>123.5</v>
      </c>
      <c r="E8" s="3">
        <v>8.1</v>
      </c>
      <c r="F8" s="3">
        <v>8</v>
      </c>
      <c r="G8" s="3">
        <v>7.8</v>
      </c>
      <c r="H8" s="5">
        <v>8</v>
      </c>
    </row>
    <row r="9" spans="2:9">
      <c r="B9" s="7">
        <v>6</v>
      </c>
      <c r="C9" s="3" t="s">
        <v>41</v>
      </c>
      <c r="D9" s="3">
        <v>123.6</v>
      </c>
      <c r="E9" s="3">
        <v>7.8</v>
      </c>
      <c r="F9" s="3">
        <v>7.8</v>
      </c>
      <c r="G9" s="3">
        <v>7.6</v>
      </c>
      <c r="H9" s="5">
        <v>8</v>
      </c>
    </row>
    <row r="10" spans="2:9">
      <c r="B10" s="7">
        <v>7</v>
      </c>
      <c r="C10" s="3" t="s">
        <v>42</v>
      </c>
      <c r="D10" s="3">
        <v>123.7</v>
      </c>
      <c r="E10" s="3">
        <v>7.8</v>
      </c>
      <c r="F10" s="3">
        <v>7.8</v>
      </c>
      <c r="G10" s="3">
        <v>7.5</v>
      </c>
      <c r="H10" s="5">
        <v>7.8</v>
      </c>
    </row>
    <row r="11" spans="2:9">
      <c r="B11" s="7">
        <v>8</v>
      </c>
      <c r="C11" s="3" t="s">
        <v>13</v>
      </c>
      <c r="D11" s="3">
        <v>123.8</v>
      </c>
      <c r="E11" s="3">
        <v>8.1999999999999993</v>
      </c>
      <c r="F11" s="3">
        <v>8</v>
      </c>
      <c r="G11" s="3">
        <v>8</v>
      </c>
      <c r="H11" s="5">
        <v>8</v>
      </c>
    </row>
    <row r="12" spans="2:9">
      <c r="B12" s="7">
        <v>9</v>
      </c>
      <c r="C12" s="3" t="s">
        <v>47</v>
      </c>
      <c r="D12" s="3">
        <v>123.9</v>
      </c>
      <c r="E12" s="3">
        <v>8</v>
      </c>
      <c r="F12" s="3">
        <v>8</v>
      </c>
      <c r="G12" s="3">
        <v>7.7</v>
      </c>
      <c r="H12" s="5">
        <v>8</v>
      </c>
    </row>
    <row r="13" spans="2:9">
      <c r="B13" s="7">
        <v>10</v>
      </c>
      <c r="C13" s="3" t="s">
        <v>48</v>
      </c>
      <c r="D13" s="3">
        <v>123.111</v>
      </c>
      <c r="E13" s="3">
        <v>7.9</v>
      </c>
      <c r="F13" s="3">
        <v>7.9</v>
      </c>
      <c r="G13" s="3">
        <v>7.8</v>
      </c>
      <c r="H13" s="5">
        <v>8</v>
      </c>
    </row>
    <row r="14" spans="2:9">
      <c r="B14" s="7">
        <v>11</v>
      </c>
      <c r="C14" s="3" t="s">
        <v>49</v>
      </c>
      <c r="D14" s="3">
        <v>123.11</v>
      </c>
      <c r="E14" s="3">
        <v>8.3000000000000007</v>
      </c>
      <c r="F14" s="3">
        <v>8</v>
      </c>
      <c r="G14" s="3">
        <v>7.8</v>
      </c>
      <c r="H14" s="5">
        <v>8</v>
      </c>
    </row>
    <row r="15" spans="2:9">
      <c r="B15" s="7">
        <v>12</v>
      </c>
      <c r="C15" s="3" t="s">
        <v>50</v>
      </c>
      <c r="D15" s="3">
        <v>123.12</v>
      </c>
      <c r="E15" s="3">
        <v>8.9</v>
      </c>
      <c r="F15" s="3">
        <v>8.5</v>
      </c>
      <c r="G15" s="3">
        <v>8.5</v>
      </c>
      <c r="H15" s="5">
        <v>8</v>
      </c>
    </row>
    <row r="16" spans="2:9">
      <c r="B16" s="7">
        <v>13</v>
      </c>
      <c r="C16" s="3" t="s">
        <v>51</v>
      </c>
      <c r="D16" s="3">
        <v>123.13</v>
      </c>
      <c r="E16" s="3">
        <v>8.4</v>
      </c>
      <c r="F16" s="3">
        <v>8.5</v>
      </c>
      <c r="G16" s="3">
        <v>8</v>
      </c>
      <c r="H16" s="5">
        <v>8</v>
      </c>
    </row>
    <row r="17" spans="2:8">
      <c r="B17" s="7">
        <v>14</v>
      </c>
      <c r="C17" s="3" t="s">
        <v>52</v>
      </c>
      <c r="D17" s="3">
        <v>123.14</v>
      </c>
      <c r="E17" s="3">
        <v>8.9</v>
      </c>
      <c r="F17" s="3">
        <v>8.6999999999999993</v>
      </c>
      <c r="G17" s="3">
        <v>8.5</v>
      </c>
      <c r="H17" s="5">
        <v>8</v>
      </c>
    </row>
    <row r="18" spans="2:8">
      <c r="B18" s="7">
        <v>15</v>
      </c>
      <c r="C18" s="3" t="s">
        <v>18</v>
      </c>
      <c r="D18" s="3">
        <v>123.15</v>
      </c>
      <c r="E18" s="3">
        <v>8</v>
      </c>
      <c r="F18" s="3">
        <v>8.9</v>
      </c>
      <c r="G18" s="3">
        <v>8.8000000000000007</v>
      </c>
      <c r="H18" s="5">
        <v>8.9</v>
      </c>
    </row>
    <row r="19" spans="2:8">
      <c r="B19" s="7">
        <v>16</v>
      </c>
      <c r="C19" s="3" t="s">
        <v>53</v>
      </c>
      <c r="D19" s="3">
        <v>123.16</v>
      </c>
      <c r="E19" s="3">
        <v>8.1999999999999993</v>
      </c>
      <c r="F19" s="3">
        <v>8.1999999999999993</v>
      </c>
      <c r="G19" s="3">
        <v>8.4</v>
      </c>
      <c r="H19" s="5">
        <v>8</v>
      </c>
    </row>
    <row r="20" spans="2:8">
      <c r="B20" s="7">
        <v>17</v>
      </c>
      <c r="C20" s="3" t="s">
        <v>54</v>
      </c>
      <c r="D20" s="3">
        <v>123.17</v>
      </c>
      <c r="E20" s="3">
        <v>8.6</v>
      </c>
      <c r="F20" s="3">
        <v>8</v>
      </c>
      <c r="G20" s="3">
        <v>8.8000000000000007</v>
      </c>
      <c r="H20" s="5">
        <v>8</v>
      </c>
    </row>
    <row r="21" spans="2:8">
      <c r="B21" s="7">
        <v>18</v>
      </c>
      <c r="C21" s="3" t="s">
        <v>55</v>
      </c>
      <c r="D21" s="3">
        <v>123.18</v>
      </c>
      <c r="E21" s="3">
        <v>8.3000000000000007</v>
      </c>
      <c r="F21" s="3">
        <v>8.1</v>
      </c>
      <c r="G21" s="3">
        <v>8.5</v>
      </c>
      <c r="H21" s="5">
        <v>8</v>
      </c>
    </row>
    <row r="22" spans="2:8">
      <c r="B22" s="7">
        <v>19</v>
      </c>
      <c r="C22" s="3" t="s">
        <v>56</v>
      </c>
      <c r="D22" s="3">
        <v>123.19</v>
      </c>
      <c r="E22" s="3">
        <v>8</v>
      </c>
      <c r="F22" s="3">
        <v>8.5</v>
      </c>
      <c r="G22" s="3">
        <v>8</v>
      </c>
      <c r="H22" s="5">
        <v>8</v>
      </c>
    </row>
    <row r="23" spans="2:8" ht="15.75" thickBot="1">
      <c r="B23" s="8">
        <v>20</v>
      </c>
      <c r="C23" s="4" t="s">
        <v>57</v>
      </c>
      <c r="D23" s="4">
        <v>123.22199999999999</v>
      </c>
      <c r="E23" s="4">
        <v>8</v>
      </c>
      <c r="F23" s="4">
        <v>8.8000000000000007</v>
      </c>
      <c r="G23" s="4">
        <v>7.8</v>
      </c>
      <c r="H23" s="11">
        <v>8</v>
      </c>
    </row>
    <row r="24" spans="2:8" ht="15.75" thickBot="1">
      <c r="C24" s="25" t="s">
        <v>58</v>
      </c>
      <c r="D24" s="26"/>
      <c r="E24" s="12">
        <f>AVERAGE(E4:E23)</f>
        <v>8.2100000000000009</v>
      </c>
      <c r="F24" s="12">
        <f t="shared" ref="F24:H24" si="0">AVERAGE(F4:F23)</f>
        <v>8.1449999999999996</v>
      </c>
      <c r="G24" s="12">
        <f t="shared" si="0"/>
        <v>8.0550000000000015</v>
      </c>
      <c r="H24" s="6">
        <f t="shared" si="0"/>
        <v>8.0350000000000001</v>
      </c>
    </row>
    <row r="25" spans="2:8" ht="15.75" thickBot="1">
      <c r="C25" s="30" t="s">
        <v>59</v>
      </c>
      <c r="D25" s="31"/>
      <c r="E25" s="12">
        <f>MAX(E4:E23)</f>
        <v>8.9</v>
      </c>
      <c r="F25" s="12">
        <f t="shared" ref="F25:H25" si="1">MAX(F4:F23)</f>
        <v>8.9</v>
      </c>
      <c r="G25" s="12">
        <f t="shared" si="1"/>
        <v>8.8000000000000007</v>
      </c>
      <c r="H25" s="6">
        <f t="shared" si="1"/>
        <v>8.9</v>
      </c>
    </row>
    <row r="26" spans="2:8" ht="15.75" thickBot="1">
      <c r="C26" s="25" t="s">
        <v>60</v>
      </c>
      <c r="D26" s="26"/>
      <c r="E26" s="12">
        <f>MIN(E4:E23)</f>
        <v>7.8</v>
      </c>
      <c r="F26" s="12">
        <f t="shared" ref="F26:H26" si="2">MIN(F4:F23)</f>
        <v>7.6</v>
      </c>
      <c r="G26" s="12">
        <f t="shared" si="2"/>
        <v>7.5</v>
      </c>
      <c r="H26" s="6">
        <f t="shared" si="2"/>
        <v>7.8</v>
      </c>
    </row>
    <row r="27" spans="2:8">
      <c r="C27" s="1"/>
      <c r="D27" s="1"/>
      <c r="E27" s="1"/>
      <c r="F27" s="1"/>
      <c r="G27" s="1"/>
      <c r="H27" s="1"/>
    </row>
  </sheetData>
  <mergeCells count="10">
    <mergeCell ref="C25:D25"/>
    <mergeCell ref="C26:D26"/>
    <mergeCell ref="B2:B3"/>
    <mergeCell ref="C2:C3"/>
    <mergeCell ref="D2:D3"/>
    <mergeCell ref="E2:E3"/>
    <mergeCell ref="H2:H3"/>
    <mergeCell ref="G2:G3"/>
    <mergeCell ref="F2:F3"/>
    <mergeCell ref="C24:D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D4" sqref="D4"/>
    </sheetView>
  </sheetViews>
  <sheetFormatPr defaultRowHeight="15"/>
  <cols>
    <col min="2" max="2" width="5.28515625" customWidth="1"/>
    <col min="3" max="3" width="11.140625" customWidth="1"/>
    <col min="4" max="4" width="9.7109375" customWidth="1"/>
  </cols>
  <sheetData>
    <row r="1" spans="1:9">
      <c r="C1" s="14"/>
      <c r="D1" s="15"/>
      <c r="E1" s="15"/>
      <c r="F1" s="15"/>
      <c r="G1" s="16"/>
      <c r="H1" s="18"/>
      <c r="I1" s="19"/>
    </row>
    <row r="2" spans="1:9">
      <c r="A2" s="18"/>
      <c r="B2" s="34" t="s">
        <v>0</v>
      </c>
      <c r="C2" s="34" t="s">
        <v>34</v>
      </c>
      <c r="D2" s="34" t="s">
        <v>39</v>
      </c>
      <c r="E2" s="34" t="s">
        <v>61</v>
      </c>
      <c r="F2" s="34" t="s">
        <v>62</v>
      </c>
      <c r="G2" s="34" t="s">
        <v>63</v>
      </c>
      <c r="H2" s="34" t="s">
        <v>64</v>
      </c>
      <c r="I2" s="34" t="s">
        <v>65</v>
      </c>
    </row>
    <row r="3" spans="1:9">
      <c r="A3" s="18"/>
      <c r="B3" s="34"/>
      <c r="C3" s="34"/>
      <c r="D3" s="34"/>
      <c r="E3" s="34"/>
      <c r="F3" s="34"/>
      <c r="G3" s="34"/>
      <c r="H3" s="34"/>
      <c r="I3" s="34"/>
    </row>
    <row r="4" spans="1:9">
      <c r="A4" s="18"/>
      <c r="B4" s="17">
        <v>1</v>
      </c>
      <c r="C4" s="17" t="s">
        <v>40</v>
      </c>
      <c r="D4" s="17" t="s">
        <v>71</v>
      </c>
      <c r="E4" s="17" t="str">
        <f>IF(MID(D4,3,4)="1011","2010",IF(MID(D4,3,4)="1112","2011","2012"))</f>
        <v>2010</v>
      </c>
      <c r="F4" s="17" t="str">
        <f>IF(LEFT(D4,1)="A","TKR",IF(LEFT(D4,1)="B","RPL","AV"))</f>
        <v>TKR</v>
      </c>
      <c r="G4" s="17">
        <f>IF(E4="2010",200000,IF(E4="2011",250000,300000))</f>
        <v>200000</v>
      </c>
      <c r="H4" s="17">
        <f>IF(F4="TKR",200000,IF(F4="RPL",150000,100000))</f>
        <v>200000</v>
      </c>
      <c r="I4" s="17">
        <f>G4+H4</f>
        <v>400000</v>
      </c>
    </row>
    <row r="5" spans="1:9">
      <c r="A5" s="18"/>
      <c r="B5" s="17">
        <v>2</v>
      </c>
      <c r="C5" s="17" t="s">
        <v>43</v>
      </c>
      <c r="D5" s="17" t="s">
        <v>69</v>
      </c>
      <c r="E5" s="17" t="str">
        <f t="shared" ref="E5:E13" si="0">IF(MID(D5,3,4)="1011","2010",IF(MID(D5,3,4)="1112","2011","2012"))</f>
        <v>2011</v>
      </c>
      <c r="F5" s="17" t="str">
        <f t="shared" ref="F5:F13" si="1">IF(LEFT(D5,1)="A","TKR",IF(LEFT(D5,1)="B","RPL","AV"))</f>
        <v>RPL</v>
      </c>
      <c r="G5" s="17">
        <f t="shared" ref="G5:G13" si="2">IF(E5="2010",200000,IF(E5="2011",250000,300000))</f>
        <v>250000</v>
      </c>
      <c r="H5" s="17">
        <f t="shared" ref="H5:H13" si="3">IF(F5="TKR",200000,IF(F5="RPL",150000,100000))</f>
        <v>150000</v>
      </c>
      <c r="I5" s="17">
        <f t="shared" ref="I5:I13" si="4">G5+H5</f>
        <v>400000</v>
      </c>
    </row>
    <row r="6" spans="1:9">
      <c r="A6" s="18"/>
      <c r="B6" s="17">
        <v>3</v>
      </c>
      <c r="C6" s="17" t="s">
        <v>66</v>
      </c>
      <c r="D6" s="17" t="s">
        <v>72</v>
      </c>
      <c r="E6" s="17" t="str">
        <f t="shared" si="0"/>
        <v>2012</v>
      </c>
      <c r="F6" s="17" t="str">
        <f t="shared" si="1"/>
        <v>AV</v>
      </c>
      <c r="G6" s="17">
        <f t="shared" si="2"/>
        <v>300000</v>
      </c>
      <c r="H6" s="17">
        <f t="shared" si="3"/>
        <v>100000</v>
      </c>
      <c r="I6" s="17">
        <f t="shared" si="4"/>
        <v>400000</v>
      </c>
    </row>
    <row r="7" spans="1:9">
      <c r="A7" s="18"/>
      <c r="B7" s="17">
        <v>4</v>
      </c>
      <c r="C7" s="17" t="s">
        <v>42</v>
      </c>
      <c r="D7" s="17" t="s">
        <v>73</v>
      </c>
      <c r="E7" s="17" t="str">
        <f t="shared" si="0"/>
        <v>2011</v>
      </c>
      <c r="F7" s="17" t="str">
        <f t="shared" si="1"/>
        <v>TKR</v>
      </c>
      <c r="G7" s="17">
        <f t="shared" si="2"/>
        <v>250000</v>
      </c>
      <c r="H7" s="17">
        <f t="shared" si="3"/>
        <v>200000</v>
      </c>
      <c r="I7" s="17">
        <f t="shared" si="4"/>
        <v>450000</v>
      </c>
    </row>
    <row r="8" spans="1:9">
      <c r="A8" s="18"/>
      <c r="B8" s="17">
        <v>5</v>
      </c>
      <c r="C8" s="17" t="s">
        <v>13</v>
      </c>
      <c r="D8" s="17" t="s">
        <v>74</v>
      </c>
      <c r="E8" s="17" t="str">
        <f t="shared" si="0"/>
        <v>2012</v>
      </c>
      <c r="F8" s="17" t="str">
        <f t="shared" si="1"/>
        <v>TKR</v>
      </c>
      <c r="G8" s="17">
        <f t="shared" si="2"/>
        <v>300000</v>
      </c>
      <c r="H8" s="17">
        <f t="shared" si="3"/>
        <v>200000</v>
      </c>
      <c r="I8" s="17">
        <f t="shared" si="4"/>
        <v>500000</v>
      </c>
    </row>
    <row r="9" spans="1:9">
      <c r="A9" s="18"/>
      <c r="B9" s="17">
        <v>6</v>
      </c>
      <c r="C9" s="17" t="s">
        <v>47</v>
      </c>
      <c r="D9" s="17" t="s">
        <v>69</v>
      </c>
      <c r="E9" s="17" t="str">
        <f t="shared" si="0"/>
        <v>2011</v>
      </c>
      <c r="F9" s="17" t="str">
        <f t="shared" si="1"/>
        <v>RPL</v>
      </c>
      <c r="G9" s="17">
        <f t="shared" si="2"/>
        <v>250000</v>
      </c>
      <c r="H9" s="17">
        <f t="shared" si="3"/>
        <v>150000</v>
      </c>
      <c r="I9" s="17">
        <f t="shared" si="4"/>
        <v>400000</v>
      </c>
    </row>
    <row r="10" spans="1:9">
      <c r="A10" s="18"/>
      <c r="B10" s="17">
        <v>7</v>
      </c>
      <c r="C10" s="17" t="s">
        <v>49</v>
      </c>
      <c r="D10" s="17" t="s">
        <v>75</v>
      </c>
      <c r="E10" s="17" t="str">
        <f t="shared" si="0"/>
        <v>2010</v>
      </c>
      <c r="F10" s="17" t="str">
        <f t="shared" si="1"/>
        <v>RPL</v>
      </c>
      <c r="G10" s="17">
        <f t="shared" si="2"/>
        <v>200000</v>
      </c>
      <c r="H10" s="17">
        <f t="shared" si="3"/>
        <v>150000</v>
      </c>
      <c r="I10" s="17">
        <f t="shared" si="4"/>
        <v>350000</v>
      </c>
    </row>
    <row r="11" spans="1:9">
      <c r="A11" s="18"/>
      <c r="B11" s="17">
        <v>8</v>
      </c>
      <c r="C11" s="17" t="s">
        <v>67</v>
      </c>
      <c r="D11" s="17" t="s">
        <v>68</v>
      </c>
      <c r="E11" s="17" t="str">
        <f t="shared" si="0"/>
        <v>2011</v>
      </c>
      <c r="F11" s="17" t="str">
        <f t="shared" si="1"/>
        <v>TKR</v>
      </c>
      <c r="G11" s="17">
        <f t="shared" si="2"/>
        <v>250000</v>
      </c>
      <c r="H11" s="17">
        <f t="shared" si="3"/>
        <v>200000</v>
      </c>
      <c r="I11" s="17">
        <f t="shared" si="4"/>
        <v>450000</v>
      </c>
    </row>
    <row r="12" spans="1:9">
      <c r="A12" s="18"/>
      <c r="B12" s="17">
        <v>9</v>
      </c>
      <c r="C12" s="17" t="s">
        <v>26</v>
      </c>
      <c r="D12" s="17" t="s">
        <v>70</v>
      </c>
      <c r="E12" s="17" t="str">
        <f t="shared" si="0"/>
        <v>2011</v>
      </c>
      <c r="F12" s="17" t="str">
        <f t="shared" si="1"/>
        <v>AV</v>
      </c>
      <c r="G12" s="17">
        <f t="shared" si="2"/>
        <v>250000</v>
      </c>
      <c r="H12" s="17">
        <f t="shared" si="3"/>
        <v>100000</v>
      </c>
      <c r="I12" s="17">
        <f t="shared" si="4"/>
        <v>350000</v>
      </c>
    </row>
    <row r="13" spans="1:9">
      <c r="A13" s="18"/>
      <c r="B13" s="17">
        <v>10</v>
      </c>
      <c r="C13" s="17" t="s">
        <v>56</v>
      </c>
      <c r="D13" s="17" t="s">
        <v>71</v>
      </c>
      <c r="E13" s="17" t="str">
        <f t="shared" si="0"/>
        <v>2010</v>
      </c>
      <c r="F13" s="17" t="str">
        <f t="shared" si="1"/>
        <v>TKR</v>
      </c>
      <c r="G13" s="17">
        <f t="shared" si="2"/>
        <v>200000</v>
      </c>
      <c r="H13" s="17">
        <f t="shared" si="3"/>
        <v>200000</v>
      </c>
      <c r="I13" s="17">
        <f t="shared" si="4"/>
        <v>400000</v>
      </c>
    </row>
  </sheetData>
  <mergeCells count="8">
    <mergeCell ref="C2:C3"/>
    <mergeCell ref="B2:B3"/>
    <mergeCell ref="I2:I3"/>
    <mergeCell ref="H2:H3"/>
    <mergeCell ref="G2:G3"/>
    <mergeCell ref="F2:F3"/>
    <mergeCell ref="E2:E3"/>
    <mergeCell ref="D2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Universal</dc:creator>
  <cp:lastModifiedBy>Universal</cp:lastModifiedBy>
  <dcterms:created xsi:type="dcterms:W3CDTF">2013-02-01T12:23:05Z</dcterms:created>
  <dcterms:modified xsi:type="dcterms:W3CDTF">2013-02-10T00:51:41Z</dcterms:modified>
</cp:coreProperties>
</file>